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7260" windowHeight="10170" activeTab="0"/>
  </bookViews>
  <sheets>
    <sheet name="p.1 Sommaire" sheetId="1" r:id="rId1"/>
    <sheet name="pp2&amp;3 Détails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OLE_LINK1" localSheetId="0">'p.1 Sommaire'!$A$26</definedName>
  </definedNames>
  <calcPr fullCalcOnLoad="1"/>
</workbook>
</file>

<file path=xl/sharedStrings.xml><?xml version="1.0" encoding="utf-8"?>
<sst xmlns="http://schemas.openxmlformats.org/spreadsheetml/2006/main" count="86" uniqueCount="64">
  <si>
    <t>Certificat de paiement</t>
  </si>
  <si>
    <t>Date</t>
  </si>
  <si>
    <t>Demande no.</t>
  </si>
  <si>
    <t>À  (propriétaire)</t>
  </si>
  <si>
    <t>Projet:</t>
  </si>
  <si>
    <t>Dossier de l'architecte no.:</t>
  </si>
  <si>
    <t>Entrepreneur:</t>
  </si>
  <si>
    <t>Période:</t>
  </si>
  <si>
    <t xml:space="preserve">du: </t>
  </si>
  <si>
    <t xml:space="preserve">au: </t>
  </si>
  <si>
    <t>Montant original du contrat (taxes incluses):</t>
  </si>
  <si>
    <t>Montant des travaux exécutés (taxes excluses):</t>
  </si>
  <si>
    <t>Suppléments autorisés:</t>
  </si>
  <si>
    <t xml:space="preserve">Retenue (10%): </t>
  </si>
  <si>
    <t>Sous-total:</t>
  </si>
  <si>
    <t>Crédits autorisés:</t>
  </si>
  <si>
    <t>Montant du contrat à ce jour:</t>
  </si>
  <si>
    <t>Plus TVQ (7,5%):</t>
  </si>
  <si>
    <t>Moins montant des demandes antérieurs:</t>
  </si>
  <si>
    <t>Montant de la présente demande:</t>
  </si>
  <si>
    <t xml:space="preserve">Numéro de TPS: </t>
  </si>
  <si>
    <t>Numéro de TVQ:</t>
  </si>
  <si>
    <t>Demande précédente:</t>
  </si>
  <si>
    <t>-02-</t>
  </si>
  <si>
    <t>Payé le:</t>
  </si>
  <si>
    <t xml:space="preserve"> 27 mai 2007 au montant de 67 345,22$</t>
  </si>
  <si>
    <t>mille 00/100 dollars</t>
  </si>
  <si>
    <t>incluant la TPS au montant de de:</t>
  </si>
  <si>
    <t>et la TVQ au montant de:</t>
  </si>
  <si>
    <t>Nom du signataire:</t>
  </si>
  <si>
    <t>Signature:</t>
  </si>
  <si>
    <t>Page/Nombre total de pages</t>
  </si>
  <si>
    <t>Certificat No:</t>
  </si>
  <si>
    <t>2 de 3</t>
  </si>
  <si>
    <t>Description des travaux:</t>
  </si>
  <si>
    <t>Ventilation des coûts</t>
  </si>
  <si>
    <t>Travaux exécutés</t>
  </si>
  <si>
    <t>Demande</t>
  </si>
  <si>
    <t>Présente</t>
  </si>
  <si>
    <t>à date</t>
  </si>
  <si>
    <t>antérieure</t>
  </si>
  <si>
    <t>%</t>
  </si>
  <si>
    <t>Montants (tx exc.)</t>
  </si>
  <si>
    <t>PHASE 1</t>
  </si>
  <si>
    <t>SOUS-TOTAL:</t>
  </si>
  <si>
    <t>TPS:</t>
  </si>
  <si>
    <t>TVQ:</t>
  </si>
  <si>
    <t>PHASE 2</t>
  </si>
  <si>
    <t xml:space="preserve"> </t>
  </si>
  <si>
    <t>Sous-total (taxes excluses)</t>
  </si>
  <si>
    <t>3 de 3</t>
  </si>
  <si>
    <t>Demandes</t>
  </si>
  <si>
    <t>École Les Petits Tannants</t>
  </si>
  <si>
    <t>antérieures</t>
  </si>
  <si>
    <t>Agrandissement des maternelles</t>
  </si>
  <si>
    <t>Montants</t>
  </si>
  <si>
    <t>Soldes reportés:</t>
  </si>
  <si>
    <t>MODIFICATIONS</t>
  </si>
  <si>
    <t>SOUS-TOTAL (modifications):</t>
  </si>
  <si>
    <t>Grand total (taxes excluses)</t>
  </si>
  <si>
    <t>GRAND-TOTAL (taxes incluses):</t>
  </si>
  <si>
    <t>Plus TPS (5,0%):</t>
  </si>
  <si>
    <t>TVQ 7,5%:</t>
  </si>
  <si>
    <t>TPS 5,0%:</t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</si>
</sst>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&quot;$&quot;_);\(#,##0&quot;$&quot;\)"/>
    <numFmt numFmtId="165" formatCode="#,##0&quot;$&quot;_);[Red]\(#,##0&quot;$&quot;\)"/>
    <numFmt numFmtId="166" formatCode="#,##0.00&quot;$&quot;_);\(#,##0.00&quot;$&quot;\)"/>
    <numFmt numFmtId="167" formatCode="#,##0.00&quot;$&quot;_);[Red]\(#,##0.00&quot;$&quot;\)"/>
    <numFmt numFmtId="168" formatCode="_ * #,##0_)&quot;$&quot;_ ;_ * \(#,##0\)&quot;$&quot;_ ;_ * &quot;-&quot;_)&quot;$&quot;_ ;_ @_ "/>
    <numFmt numFmtId="169" formatCode="_ * #,##0_)_$_ ;_ * \(#,##0\)_$_ ;_ * &quot;-&quot;_)_$_ ;_ @_ "/>
    <numFmt numFmtId="170" formatCode="_ * #,##0.00_)&quot;$&quot;_ ;_ * \(#,##0.00\)&quot;$&quot;_ ;_ * &quot;-&quot;??_)&quot;$&quot;_ ;_ @_ "/>
    <numFmt numFmtId="171" formatCode="_ * #,##0.00_)_$_ ;_ * \(#,##0.00\)_$_ ;_ * &quot;-&quot;??_)_$_ ;_ @_ "/>
    <numFmt numFmtId="172" formatCode="_-* #,##0.00\ &quot;$&quot;_-;\-* #,##0.00\ &quot;$&quot;_-;_-* &quot;-&quot;??\ &quot;$&quot;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7" fontId="4" fillId="0" borderId="0" xfId="0" applyNumberFormat="1" applyFont="1" applyAlignment="1">
      <alignment/>
    </xf>
    <xf numFmtId="7" fontId="4" fillId="0" borderId="10" xfId="0" applyNumberFormat="1" applyFont="1" applyBorder="1" applyAlignment="1">
      <alignment/>
    </xf>
    <xf numFmtId="7" fontId="4" fillId="0" borderId="11" xfId="0" applyNumberFormat="1" applyFont="1" applyBorder="1" applyAlignment="1">
      <alignment/>
    </xf>
    <xf numFmtId="7" fontId="4" fillId="0" borderId="12" xfId="0" applyNumberFormat="1" applyFont="1" applyBorder="1" applyAlignment="1">
      <alignment/>
    </xf>
    <xf numFmtId="7" fontId="0" fillId="0" borderId="13" xfId="0" applyNumberFormat="1" applyFont="1" applyBorder="1" applyAlignment="1">
      <alignment/>
    </xf>
    <xf numFmtId="7" fontId="4" fillId="0" borderId="13" xfId="0" applyNumberFormat="1" applyFont="1" applyBorder="1" applyAlignment="1">
      <alignment/>
    </xf>
    <xf numFmtId="7" fontId="4" fillId="0" borderId="14" xfId="0" applyNumberFormat="1" applyFont="1" applyBorder="1" applyAlignment="1">
      <alignment/>
    </xf>
    <xf numFmtId="7" fontId="0" fillId="0" borderId="14" xfId="0" applyNumberFormat="1" applyFont="1" applyBorder="1" applyAlignment="1">
      <alignment horizontal="center"/>
    </xf>
    <xf numFmtId="7" fontId="4" fillId="0" borderId="15" xfId="0" applyNumberFormat="1" applyFont="1" applyBorder="1" applyAlignment="1">
      <alignment/>
    </xf>
    <xf numFmtId="7" fontId="0" fillId="0" borderId="14" xfId="0" applyNumberFormat="1" applyFont="1" applyBorder="1" applyAlignment="1">
      <alignment horizontal="center"/>
    </xf>
    <xf numFmtId="9" fontId="7" fillId="0" borderId="0" xfId="59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44" fontId="7" fillId="0" borderId="0" xfId="44" applyFont="1" applyAlignment="1">
      <alignment horizontal="right"/>
    </xf>
    <xf numFmtId="0" fontId="0" fillId="0" borderId="0" xfId="0" applyAlignment="1">
      <alignment horizontal="right"/>
    </xf>
    <xf numFmtId="44" fontId="1" fillId="0" borderId="0" xfId="44" applyFont="1" applyAlignment="1">
      <alignment horizontal="right"/>
    </xf>
    <xf numFmtId="0" fontId="0" fillId="0" borderId="16" xfId="0" applyFont="1" applyBorder="1" applyAlignment="1">
      <alignment horizontal="left"/>
    </xf>
    <xf numFmtId="44" fontId="0" fillId="0" borderId="16" xfId="44" applyFont="1" applyBorder="1" applyAlignment="1">
      <alignment horizontal="right"/>
    </xf>
    <xf numFmtId="9" fontId="0" fillId="0" borderId="16" xfId="59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1" xfId="0" applyBorder="1" applyAlignment="1">
      <alignment/>
    </xf>
    <xf numFmtId="7" fontId="0" fillId="0" borderId="17" xfId="0" applyNumberFormat="1" applyFont="1" applyBorder="1" applyAlignment="1">
      <alignment horizontal="center"/>
    </xf>
    <xf numFmtId="44" fontId="7" fillId="0" borderId="18" xfId="44" applyFont="1" applyBorder="1" applyAlignment="1">
      <alignment horizontal="right"/>
    </xf>
    <xf numFmtId="44" fontId="4" fillId="0" borderId="19" xfId="44" applyFont="1" applyBorder="1" applyAlignment="1">
      <alignment horizontal="right"/>
    </xf>
    <xf numFmtId="44" fontId="1" fillId="0" borderId="19" xfId="44" applyFont="1" applyBorder="1" applyAlignment="1">
      <alignment horizontal="right"/>
    </xf>
    <xf numFmtId="44" fontId="1" fillId="0" borderId="11" xfId="44" applyFont="1" applyBorder="1" applyAlignment="1">
      <alignment horizontal="right"/>
    </xf>
    <xf numFmtId="49" fontId="1" fillId="0" borderId="17" xfId="0" applyNumberFormat="1" applyFont="1" applyBorder="1" applyAlignment="1">
      <alignment horizontal="centerContinuous"/>
    </xf>
    <xf numFmtId="44" fontId="1" fillId="0" borderId="20" xfId="44" applyFont="1" applyBorder="1" applyAlignment="1">
      <alignment horizontal="centerContinuous"/>
    </xf>
    <xf numFmtId="44" fontId="1" fillId="0" borderId="18" xfId="44" applyFont="1" applyBorder="1" applyAlignment="1">
      <alignment horizontal="centerContinuous"/>
    </xf>
    <xf numFmtId="44" fontId="7" fillId="0" borderId="13" xfId="44" applyFont="1" applyBorder="1" applyAlignment="1">
      <alignment horizontal="right"/>
    </xf>
    <xf numFmtId="7" fontId="4" fillId="0" borderId="17" xfId="0" applyNumberFormat="1" applyFont="1" applyBorder="1" applyAlignment="1">
      <alignment horizontal="centerContinuous"/>
    </xf>
    <xf numFmtId="7" fontId="4" fillId="0" borderId="18" xfId="0" applyNumberFormat="1" applyFont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44" fontId="0" fillId="0" borderId="16" xfId="44" applyFont="1" applyFill="1" applyBorder="1" applyAlignment="1">
      <alignment horizontal="right"/>
    </xf>
    <xf numFmtId="0" fontId="0" fillId="0" borderId="16" xfId="0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22" xfId="0" applyFont="1" applyBorder="1" applyAlignment="1">
      <alignment horizontal="left"/>
    </xf>
    <xf numFmtId="44" fontId="1" fillId="0" borderId="22" xfId="44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9" fontId="1" fillId="0" borderId="22" xfId="59" applyFont="1" applyBorder="1" applyAlignment="1">
      <alignment horizontal="center"/>
    </xf>
    <xf numFmtId="9" fontId="2" fillId="0" borderId="16" xfId="59" applyFont="1" applyBorder="1" applyAlignment="1">
      <alignment horizontal="center"/>
    </xf>
    <xf numFmtId="7" fontId="1" fillId="0" borderId="14" xfId="0" applyNumberFormat="1" applyFont="1" applyBorder="1" applyAlignment="1">
      <alignment horizontal="center"/>
    </xf>
    <xf numFmtId="44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0" fillId="0" borderId="14" xfId="0" applyFont="1" applyBorder="1" applyAlignment="1">
      <alignment horizontal="left"/>
    </xf>
    <xf numFmtId="44" fontId="0" fillId="0" borderId="14" xfId="44" applyFont="1" applyBorder="1" applyAlignment="1">
      <alignment horizontal="right"/>
    </xf>
    <xf numFmtId="9" fontId="0" fillId="0" borderId="14" xfId="59" applyFont="1" applyBorder="1" applyAlignment="1">
      <alignment horizontal="center"/>
    </xf>
    <xf numFmtId="44" fontId="7" fillId="0" borderId="24" xfId="44" applyFont="1" applyBorder="1" applyAlignment="1">
      <alignment horizontal="right"/>
    </xf>
    <xf numFmtId="9" fontId="7" fillId="0" borderId="25" xfId="59" applyFont="1" applyBorder="1" applyAlignment="1">
      <alignment horizontal="center"/>
    </xf>
    <xf numFmtId="7" fontId="4" fillId="0" borderId="25" xfId="0" applyNumberFormat="1" applyFont="1" applyBorder="1" applyAlignment="1">
      <alignment/>
    </xf>
    <xf numFmtId="7" fontId="4" fillId="0" borderId="24" xfId="0" applyNumberFormat="1" applyFont="1" applyBorder="1" applyAlignment="1">
      <alignment/>
    </xf>
    <xf numFmtId="7" fontId="4" fillId="0" borderId="26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6" xfId="0" applyFont="1" applyBorder="1" applyAlignment="1">
      <alignment horizontal="right"/>
    </xf>
    <xf numFmtId="44" fontId="0" fillId="0" borderId="25" xfId="44" applyFont="1" applyBorder="1" applyAlignment="1">
      <alignment horizontal="right"/>
    </xf>
    <xf numFmtId="9" fontId="0" fillId="0" borderId="16" xfId="59" applyFont="1" applyBorder="1" applyAlignment="1">
      <alignment horizontal="right"/>
    </xf>
    <xf numFmtId="44" fontId="0" fillId="0" borderId="14" xfId="59" applyNumberFormat="1" applyFont="1" applyBorder="1" applyAlignment="1">
      <alignment horizontal="center"/>
    </xf>
    <xf numFmtId="9" fontId="0" fillId="0" borderId="25" xfId="59" applyFont="1" applyBorder="1" applyAlignment="1">
      <alignment horizontal="center"/>
    </xf>
    <xf numFmtId="9" fontId="0" fillId="0" borderId="16" xfId="59" applyFont="1" applyBorder="1" applyAlignment="1">
      <alignment horizontal="center"/>
    </xf>
    <xf numFmtId="7" fontId="1" fillId="0" borderId="13" xfId="0" applyNumberFormat="1" applyFont="1" applyBorder="1" applyAlignment="1">
      <alignment/>
    </xf>
    <xf numFmtId="7" fontId="1" fillId="0" borderId="23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/>
    </xf>
    <xf numFmtId="7" fontId="0" fillId="0" borderId="14" xfId="0" applyNumberFormat="1" applyFont="1" applyBorder="1" applyAlignment="1">
      <alignment/>
    </xf>
    <xf numFmtId="7" fontId="0" fillId="0" borderId="23" xfId="0" applyNumberFormat="1" applyFont="1" applyBorder="1" applyAlignment="1">
      <alignment horizontal="right"/>
    </xf>
    <xf numFmtId="7" fontId="0" fillId="0" borderId="15" xfId="0" applyNumberFormat="1" applyFont="1" applyBorder="1" applyAlignment="1">
      <alignment horizontal="center"/>
    </xf>
    <xf numFmtId="7" fontId="4" fillId="0" borderId="23" xfId="0" applyNumberFormat="1" applyFont="1" applyBorder="1" applyAlignment="1">
      <alignment/>
    </xf>
    <xf numFmtId="7" fontId="0" fillId="0" borderId="18" xfId="0" applyNumberFormat="1" applyFont="1" applyBorder="1" applyAlignment="1">
      <alignment horizontal="center"/>
    </xf>
    <xf numFmtId="7" fontId="5" fillId="0" borderId="0" xfId="0" applyNumberFormat="1" applyFont="1" applyAlignment="1">
      <alignment horizontal="right"/>
    </xf>
    <xf numFmtId="7" fontId="1" fillId="0" borderId="23" xfId="0" applyNumberFormat="1" applyFont="1" applyBorder="1" applyAlignment="1">
      <alignment horizontal="left"/>
    </xf>
    <xf numFmtId="7" fontId="0" fillId="0" borderId="27" xfId="0" applyNumberFormat="1" applyFont="1" applyBorder="1" applyAlignment="1">
      <alignment horizontal="left"/>
    </xf>
    <xf numFmtId="9" fontId="0" fillId="0" borderId="25" xfId="59" applyFont="1" applyBorder="1" applyAlignment="1">
      <alignment horizontal="center"/>
    </xf>
    <xf numFmtId="44" fontId="0" fillId="0" borderId="25" xfId="44" applyFont="1" applyBorder="1" applyAlignment="1">
      <alignment horizontal="right"/>
    </xf>
    <xf numFmtId="44" fontId="0" fillId="0" borderId="16" xfId="44" applyFont="1" applyBorder="1" applyAlignment="1">
      <alignment horizontal="right"/>
    </xf>
    <xf numFmtId="49" fontId="1" fillId="0" borderId="14" xfId="0" applyNumberFormat="1" applyFont="1" applyBorder="1" applyAlignment="1">
      <alignment horizontal="center"/>
    </xf>
    <xf numFmtId="7" fontId="8" fillId="0" borderId="10" xfId="0" applyNumberFormat="1" applyFont="1" applyBorder="1" applyAlignment="1">
      <alignment horizontal="centerContinuous"/>
    </xf>
    <xf numFmtId="7" fontId="8" fillId="0" borderId="11" xfId="0" applyNumberFormat="1" applyFont="1" applyBorder="1" applyAlignment="1">
      <alignment horizontal="centerContinuous"/>
    </xf>
    <xf numFmtId="7" fontId="0" fillId="0" borderId="23" xfId="0" applyNumberFormat="1" applyFont="1" applyBorder="1" applyAlignment="1">
      <alignment/>
    </xf>
    <xf numFmtId="7" fontId="0" fillId="0" borderId="10" xfId="0" applyNumberFormat="1" applyFont="1" applyBorder="1" applyAlignment="1">
      <alignment/>
    </xf>
    <xf numFmtId="7" fontId="0" fillId="0" borderId="11" xfId="0" applyNumberFormat="1" applyFont="1" applyBorder="1" applyAlignment="1">
      <alignment/>
    </xf>
    <xf numFmtId="7" fontId="0" fillId="0" borderId="0" xfId="0" applyNumberFormat="1" applyFont="1" applyAlignment="1">
      <alignment/>
    </xf>
    <xf numFmtId="7" fontId="1" fillId="0" borderId="13" xfId="0" applyNumberFormat="1" applyFont="1" applyBorder="1" applyAlignment="1" quotePrefix="1">
      <alignment horizontal="center"/>
    </xf>
    <xf numFmtId="0" fontId="9" fillId="0" borderId="0" xfId="0" applyFont="1" applyAlignment="1">
      <alignment/>
    </xf>
    <xf numFmtId="44" fontId="10" fillId="0" borderId="16" xfId="44" applyFont="1" applyBorder="1" applyAlignment="1">
      <alignment horizontal="right"/>
    </xf>
    <xf numFmtId="44" fontId="10" fillId="0" borderId="28" xfId="44" applyFont="1" applyBorder="1" applyAlignment="1">
      <alignment horizontal="right"/>
    </xf>
    <xf numFmtId="9" fontId="0" fillId="0" borderId="12" xfId="59" applyFont="1" applyBorder="1" applyAlignment="1">
      <alignment horizontal="center"/>
    </xf>
    <xf numFmtId="0" fontId="0" fillId="0" borderId="0" xfId="0" applyFont="1" applyAlignment="1">
      <alignment/>
    </xf>
    <xf numFmtId="44" fontId="0" fillId="0" borderId="29" xfId="44" applyFont="1" applyBorder="1" applyAlignment="1">
      <alignment horizontal="right"/>
    </xf>
    <xf numFmtId="44" fontId="0" fillId="0" borderId="30" xfId="44" applyFont="1" applyBorder="1" applyAlignment="1">
      <alignment horizontal="right"/>
    </xf>
    <xf numFmtId="7" fontId="0" fillId="0" borderId="14" xfId="56" applyNumberFormat="1" applyFont="1" applyBorder="1">
      <alignment/>
      <protection/>
    </xf>
    <xf numFmtId="7" fontId="0" fillId="0" borderId="17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49" fontId="0" fillId="0" borderId="23" xfId="0" applyNumberFormat="1" applyFont="1" applyBorder="1" applyAlignment="1">
      <alignment horizontal="left"/>
    </xf>
    <xf numFmtId="0" fontId="2" fillId="0" borderId="0" xfId="0" applyFont="1" applyAlignment="1">
      <alignment/>
    </xf>
    <xf numFmtId="44" fontId="0" fillId="0" borderId="22" xfId="59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25</xdr:row>
      <xdr:rowOff>19050</xdr:rowOff>
    </xdr:from>
    <xdr:to>
      <xdr:col>0</xdr:col>
      <xdr:colOff>3009900</xdr:colOff>
      <xdr:row>38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4486275"/>
          <a:ext cx="2981325" cy="2362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soussigné affirme 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que les montants ici mentionnés lui paraissent conformes aux termes du contrat et à l’état des travaux;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que l’entrepreneur a joint en annexe à sa demande de  paiement un état des sommes payées aux sous-entrepreneurs, aux fournisseurs et aux autres personnes qui ont participé aux travaux, et des sommes qui leur sont encore dues pour terminer les travaux;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que le montant de la présente demande est payable à l’entrepreneur.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" name="Line 7"/>
        <xdr:cNvSpPr>
          <a:spLocks/>
        </xdr:cNvSpPr>
      </xdr:nvSpPr>
      <xdr:spPr>
        <a:xfrm>
          <a:off x="0" y="111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" name="Line 8"/>
        <xdr:cNvSpPr>
          <a:spLocks/>
        </xdr:cNvSpPr>
      </xdr:nvSpPr>
      <xdr:spPr>
        <a:xfrm>
          <a:off x="1952625" y="111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" name="Line 22"/>
        <xdr:cNvSpPr>
          <a:spLocks/>
        </xdr:cNvSpPr>
      </xdr:nvSpPr>
      <xdr:spPr>
        <a:xfrm>
          <a:off x="0" y="111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4" name="Line 23"/>
        <xdr:cNvSpPr>
          <a:spLocks/>
        </xdr:cNvSpPr>
      </xdr:nvSpPr>
      <xdr:spPr>
        <a:xfrm>
          <a:off x="1952625" y="111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5" name="Line 24"/>
        <xdr:cNvSpPr>
          <a:spLocks/>
        </xdr:cNvSpPr>
      </xdr:nvSpPr>
      <xdr:spPr>
        <a:xfrm>
          <a:off x="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6" name="Line 25"/>
        <xdr:cNvSpPr>
          <a:spLocks/>
        </xdr:cNvSpPr>
      </xdr:nvSpPr>
      <xdr:spPr>
        <a:xfrm>
          <a:off x="195262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7" name="Line 26"/>
        <xdr:cNvSpPr>
          <a:spLocks/>
        </xdr:cNvSpPr>
      </xdr:nvSpPr>
      <xdr:spPr>
        <a:xfrm>
          <a:off x="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8" name="Line 27"/>
        <xdr:cNvSpPr>
          <a:spLocks/>
        </xdr:cNvSpPr>
      </xdr:nvSpPr>
      <xdr:spPr>
        <a:xfrm>
          <a:off x="195262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45.57421875" style="1" customWidth="1"/>
    <col min="2" max="2" width="44.7109375" style="1" customWidth="1"/>
    <col min="3" max="3" width="12.421875" style="0" customWidth="1"/>
    <col min="4" max="4" width="13.421875" style="0" customWidth="1"/>
  </cols>
  <sheetData>
    <row r="1" ht="23.25">
      <c r="B1" s="72" t="s">
        <v>0</v>
      </c>
    </row>
    <row r="2" spans="1:2" ht="12.75">
      <c r="A2" s="4" t="s">
        <v>1</v>
      </c>
      <c r="B2" s="4" t="s">
        <v>2</v>
      </c>
    </row>
    <row r="3" spans="1:2" ht="16.5" customHeight="1">
      <c r="A3" s="93"/>
      <c r="B3" s="78"/>
    </row>
    <row r="4" spans="1:2" ht="12.75">
      <c r="A4" s="4" t="s">
        <v>3</v>
      </c>
      <c r="B4" s="4" t="s">
        <v>4</v>
      </c>
    </row>
    <row r="5" spans="1:2" ht="12.75">
      <c r="A5" s="5"/>
      <c r="B5" s="63"/>
    </row>
    <row r="6" spans="1:2" ht="12.75">
      <c r="A6" s="64"/>
      <c r="B6" s="5"/>
    </row>
    <row r="7" spans="1:2" ht="12.75">
      <c r="A7" s="5"/>
      <c r="B7" s="65"/>
    </row>
    <row r="8" spans="1:2" ht="12.75">
      <c r="A8" s="5"/>
      <c r="B8" s="4" t="s">
        <v>5</v>
      </c>
    </row>
    <row r="9" spans="1:2" ht="12.75">
      <c r="A9" s="5"/>
      <c r="B9" s="66"/>
    </row>
    <row r="10" spans="1:2" ht="12.75">
      <c r="A10" s="5"/>
      <c r="B10" s="4" t="s">
        <v>6</v>
      </c>
    </row>
    <row r="11" spans="1:2" ht="12.75">
      <c r="A11" s="5"/>
      <c r="B11" s="63"/>
    </row>
    <row r="12" spans="1:2" ht="12.75">
      <c r="A12" s="6"/>
      <c r="B12" s="5"/>
    </row>
    <row r="13" spans="1:2" ht="12.75">
      <c r="A13" s="7"/>
      <c r="B13" s="67"/>
    </row>
    <row r="14" spans="1:2" ht="12.75">
      <c r="A14" s="2" t="s">
        <v>7</v>
      </c>
      <c r="B14" s="3"/>
    </row>
    <row r="15" spans="1:2" ht="12.75">
      <c r="A15" s="96" t="s">
        <v>8</v>
      </c>
      <c r="B15" s="95" t="s">
        <v>9</v>
      </c>
    </row>
    <row r="16" spans="1:2" ht="12.75">
      <c r="A16" s="4" t="s">
        <v>10</v>
      </c>
      <c r="B16" s="4" t="s">
        <v>11</v>
      </c>
    </row>
    <row r="17" spans="1:2" ht="16.5" customHeight="1">
      <c r="A17" s="8">
        <f>'pp2&amp;3 Détails'!C49</f>
        <v>2268.25</v>
      </c>
      <c r="B17" s="10">
        <f>'pp2&amp;3 Détails'!E98</f>
        <v>475</v>
      </c>
    </row>
    <row r="18" spans="1:2" ht="12.75">
      <c r="A18" s="4" t="s">
        <v>12</v>
      </c>
      <c r="B18" s="4" t="s">
        <v>13</v>
      </c>
    </row>
    <row r="19" spans="1:4" ht="16.5" customHeight="1">
      <c r="A19" s="8">
        <f>'pp2&amp;3 Détails'!C96</f>
        <v>112.875</v>
      </c>
      <c r="B19" s="10">
        <f>B17*0.1</f>
        <v>47.5</v>
      </c>
      <c r="D19" s="46"/>
    </row>
    <row r="20" spans="1:2" ht="12.75">
      <c r="A20" s="4" t="s">
        <v>14</v>
      </c>
      <c r="B20" s="4" t="s">
        <v>14</v>
      </c>
    </row>
    <row r="21" spans="1:2" ht="16.5" customHeight="1">
      <c r="A21" s="8">
        <f>A19+A17</f>
        <v>2381.125</v>
      </c>
      <c r="B21" s="10">
        <f>B17-B19</f>
        <v>427.5</v>
      </c>
    </row>
    <row r="22" spans="1:2" ht="12.75">
      <c r="A22" s="4" t="s">
        <v>15</v>
      </c>
      <c r="B22" s="4" t="s">
        <v>61</v>
      </c>
    </row>
    <row r="23" spans="1:2" ht="16.5" customHeight="1">
      <c r="A23" s="8">
        <v>0</v>
      </c>
      <c r="B23" s="10">
        <f>B21*0.05</f>
        <v>21.375</v>
      </c>
    </row>
    <row r="24" spans="1:2" ht="12.75">
      <c r="A24" s="4" t="s">
        <v>16</v>
      </c>
      <c r="B24" s="4" t="s">
        <v>17</v>
      </c>
    </row>
    <row r="25" spans="1:4" ht="16.5" customHeight="1">
      <c r="A25" s="8">
        <f>A23+A21</f>
        <v>2381.125</v>
      </c>
      <c r="B25" s="10">
        <f>(B23+B21)*0.075</f>
        <v>33.665625</v>
      </c>
      <c r="D25" s="46"/>
    </row>
    <row r="26" spans="1:2" ht="12.75">
      <c r="A26" s="70"/>
      <c r="B26" s="4" t="s">
        <v>14</v>
      </c>
    </row>
    <row r="27" spans="1:2" ht="16.5" customHeight="1">
      <c r="A27" s="70"/>
      <c r="B27" s="10">
        <f>B25+B23+B21</f>
        <v>482.540625</v>
      </c>
    </row>
    <row r="28" spans="1:2" ht="12.75">
      <c r="A28" s="70"/>
      <c r="B28" s="4" t="s">
        <v>18</v>
      </c>
    </row>
    <row r="29" spans="1:2" ht="16.5" customHeight="1">
      <c r="A29" s="70"/>
      <c r="B29" s="10"/>
    </row>
    <row r="30" spans="1:2" ht="12.75">
      <c r="A30" s="70"/>
      <c r="B30" s="4" t="s">
        <v>19</v>
      </c>
    </row>
    <row r="31" spans="1:2" ht="16.5" customHeight="1">
      <c r="A31" s="70"/>
      <c r="B31" s="44">
        <f>B27-B29</f>
        <v>482.540625</v>
      </c>
    </row>
    <row r="32" spans="1:2" ht="12.75">
      <c r="A32" s="70"/>
      <c r="B32" s="4" t="s">
        <v>20</v>
      </c>
    </row>
    <row r="33" spans="1:2" ht="12.75">
      <c r="A33" s="70"/>
      <c r="B33" s="7"/>
    </row>
    <row r="34" spans="1:2" ht="12.75">
      <c r="A34" s="70"/>
      <c r="B34" s="4" t="s">
        <v>21</v>
      </c>
    </row>
    <row r="35" spans="1:2" ht="12.75">
      <c r="A35" s="70"/>
      <c r="B35" s="7"/>
    </row>
    <row r="36" spans="1:3" ht="12.75">
      <c r="A36" s="70"/>
      <c r="B36" s="4" t="s">
        <v>22</v>
      </c>
      <c r="C36" s="45"/>
    </row>
    <row r="37" spans="1:3" ht="12.75">
      <c r="A37" s="70"/>
      <c r="B37" s="85" t="s">
        <v>23</v>
      </c>
      <c r="C37" s="45"/>
    </row>
    <row r="38" spans="1:2" ht="12.75">
      <c r="A38" s="70"/>
      <c r="B38" s="4" t="s">
        <v>24</v>
      </c>
    </row>
    <row r="39" spans="1:2" ht="12.75">
      <c r="A39" s="81"/>
      <c r="B39" s="5" t="s">
        <v>25</v>
      </c>
    </row>
    <row r="40" spans="1:2" ht="12.75">
      <c r="A40" s="79" t="s">
        <v>26</v>
      </c>
      <c r="B40" s="80"/>
    </row>
    <row r="41" spans="1:2" ht="12.75">
      <c r="A41" s="68" t="s">
        <v>27</v>
      </c>
      <c r="B41" s="69">
        <f>B31/1.1395*0.06</f>
        <v>25.40801886792453</v>
      </c>
    </row>
    <row r="42" spans="1:2" ht="16.5" customHeight="1">
      <c r="A42" s="68" t="s">
        <v>28</v>
      </c>
      <c r="B42" s="69">
        <f>(B31/1.1395+B41)*0.075</f>
        <v>33.665625</v>
      </c>
    </row>
    <row r="43" spans="1:2" ht="12.75">
      <c r="A43" s="82" t="s">
        <v>29</v>
      </c>
      <c r="B43" s="83" t="s">
        <v>30</v>
      </c>
    </row>
    <row r="44" spans="1:2" ht="16.5" customHeight="1">
      <c r="A44" s="94"/>
      <c r="B44" s="71"/>
    </row>
    <row r="45" spans="1:2" ht="12.75">
      <c r="A45" s="84"/>
      <c r="B45" s="84"/>
    </row>
    <row r="46" spans="1:2" ht="12.75">
      <c r="A46" s="84"/>
      <c r="B46" s="84"/>
    </row>
  </sheetData>
  <sheetProtection/>
  <printOptions/>
  <pageMargins left="0.7480314960629921" right="0.7874015748031497" top="1.6535433070866143" bottom="0.7086614173228347" header="0.4330708661417323" footer="0.4724409448818898"/>
  <pageSetup horizontalDpi="300" verticalDpi="300" orientation="portrait" r:id="rId2"/>
  <headerFooter alignWithMargins="0">
    <oddHeader>&amp;L&amp;"Arial,Gras"&amp;12Larry O'Shaughnessy architecte&amp;"Arial,Normal"&amp;11
141, rue St-Charles, suite 204A
Ste-Thérèse (Québec) J7E 2A9
tél: (450) 434-3777 fax: (450) 434-1225
courriel: info@loa@loa.qc.ca
site web: www.loa.qc.ca/ets/gci500 &amp;R
</oddHeader>
    <oddFooter>&amp;Limprimé le &amp;D&amp;C&amp;F&amp;Rp. &amp;P de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B53">
      <selection activeCell="D63" sqref="D63"/>
    </sheetView>
  </sheetViews>
  <sheetFormatPr defaultColWidth="8.7109375" defaultRowHeight="12.75"/>
  <cols>
    <col min="1" max="1" width="3.7109375" style="13" hidden="1" customWidth="1"/>
    <col min="2" max="2" width="29.28125" style="13" customWidth="1"/>
    <col min="3" max="3" width="14.7109375" style="15" customWidth="1"/>
    <col min="4" max="4" width="6.28125" style="0" customWidth="1"/>
    <col min="5" max="5" width="14.28125" style="15" customWidth="1"/>
    <col min="6" max="6" width="14.140625" style="15" customWidth="1"/>
    <col min="7" max="7" width="13.7109375" style="15" customWidth="1"/>
    <col min="8" max="8" width="8.7109375" style="0" customWidth="1"/>
    <col min="9" max="9" width="12.57421875" style="0" customWidth="1"/>
  </cols>
  <sheetData>
    <row r="1" spans="1:7" ht="23.25">
      <c r="A1" s="20"/>
      <c r="B1" s="12"/>
      <c r="C1" s="14"/>
      <c r="D1" s="11"/>
      <c r="E1" s="16"/>
      <c r="F1" s="16"/>
      <c r="G1" s="72" t="s">
        <v>0</v>
      </c>
    </row>
    <row r="2" spans="1:7" ht="12.75">
      <c r="A2" s="40"/>
      <c r="B2" s="2" t="s">
        <v>31</v>
      </c>
      <c r="C2" s="21"/>
      <c r="D2" s="2" t="s">
        <v>32</v>
      </c>
      <c r="E2" s="24"/>
      <c r="F2" s="25"/>
      <c r="G2" s="26"/>
    </row>
    <row r="3" spans="1:7" ht="12.75">
      <c r="A3" s="41"/>
      <c r="B3" s="22" t="s">
        <v>33</v>
      </c>
      <c r="C3" s="23"/>
      <c r="D3" s="27"/>
      <c r="E3" s="28"/>
      <c r="F3" s="28"/>
      <c r="G3" s="29"/>
    </row>
    <row r="4" spans="1:7" ht="12.75">
      <c r="A4" s="41"/>
      <c r="B4" s="2" t="s">
        <v>34</v>
      </c>
      <c r="C4" s="4" t="s">
        <v>35</v>
      </c>
      <c r="D4" s="2" t="s">
        <v>36</v>
      </c>
      <c r="E4" s="3"/>
      <c r="F4" s="4" t="s">
        <v>37</v>
      </c>
      <c r="G4" s="3" t="s">
        <v>38</v>
      </c>
    </row>
    <row r="5" spans="1:7" ht="12.75">
      <c r="A5" s="41"/>
      <c r="B5" s="73"/>
      <c r="C5" s="30"/>
      <c r="D5" s="31" t="s">
        <v>39</v>
      </c>
      <c r="E5" s="32"/>
      <c r="F5" s="6" t="s">
        <v>40</v>
      </c>
      <c r="G5" s="9" t="s">
        <v>37</v>
      </c>
    </row>
    <row r="6" spans="1:7" ht="13.5" thickBot="1">
      <c r="A6" s="41"/>
      <c r="B6" s="74"/>
      <c r="C6" s="50"/>
      <c r="D6" s="51" t="s">
        <v>41</v>
      </c>
      <c r="E6" s="52" t="s">
        <v>42</v>
      </c>
      <c r="F6" s="53"/>
      <c r="G6" s="54"/>
    </row>
    <row r="7" spans="1:7" ht="12.75">
      <c r="A7" s="17">
        <v>1</v>
      </c>
      <c r="B7" s="55" t="s">
        <v>43</v>
      </c>
      <c r="C7" s="48"/>
      <c r="D7" s="49"/>
      <c r="E7" s="48"/>
      <c r="F7" s="48"/>
      <c r="G7" s="48"/>
    </row>
    <row r="8" spans="1:7" ht="12.75">
      <c r="A8" s="17">
        <v>2</v>
      </c>
      <c r="B8" s="17">
        <v>1</v>
      </c>
      <c r="C8" s="77">
        <v>1000</v>
      </c>
      <c r="D8" s="62">
        <v>0.25</v>
      </c>
      <c r="E8" s="77">
        <f>D8*C8</f>
        <v>250</v>
      </c>
      <c r="F8" s="77">
        <v>0</v>
      </c>
      <c r="G8" s="77">
        <f aca="true" t="shared" si="0" ref="G8:G27">E8-F8</f>
        <v>250</v>
      </c>
    </row>
    <row r="9" spans="1:8" ht="12.75">
      <c r="A9" s="17">
        <v>3</v>
      </c>
      <c r="B9" s="17">
        <v>2</v>
      </c>
      <c r="C9" s="77">
        <v>0</v>
      </c>
      <c r="D9" s="62">
        <v>0</v>
      </c>
      <c r="E9" s="18">
        <f aca="true" t="shared" si="1" ref="E9:E30">D9*C9</f>
        <v>0</v>
      </c>
      <c r="F9" s="18">
        <v>0</v>
      </c>
      <c r="G9" s="18">
        <f t="shared" si="0"/>
        <v>0</v>
      </c>
      <c r="H9" s="86"/>
    </row>
    <row r="10" spans="1:8" ht="12.75">
      <c r="A10" s="17">
        <v>4</v>
      </c>
      <c r="B10" s="17">
        <v>3</v>
      </c>
      <c r="C10" s="77">
        <v>0</v>
      </c>
      <c r="D10" s="62">
        <v>0</v>
      </c>
      <c r="E10" s="18">
        <f t="shared" si="1"/>
        <v>0</v>
      </c>
      <c r="F10" s="18">
        <v>0</v>
      </c>
      <c r="G10" s="18">
        <f t="shared" si="0"/>
        <v>0</v>
      </c>
      <c r="H10" s="90"/>
    </row>
    <row r="11" spans="1:8" ht="12.75">
      <c r="A11" s="17">
        <v>5</v>
      </c>
      <c r="B11" s="17">
        <v>4</v>
      </c>
      <c r="C11" s="77">
        <v>0</v>
      </c>
      <c r="D11" s="62">
        <v>0</v>
      </c>
      <c r="E11" s="18">
        <f t="shared" si="1"/>
        <v>0</v>
      </c>
      <c r="F11" s="18">
        <v>0</v>
      </c>
      <c r="G11" s="18">
        <f t="shared" si="0"/>
        <v>0</v>
      </c>
      <c r="H11" s="90"/>
    </row>
    <row r="12" spans="1:8" ht="12.75">
      <c r="A12" s="17">
        <v>6</v>
      </c>
      <c r="B12" s="17">
        <v>5</v>
      </c>
      <c r="C12" s="77">
        <v>0</v>
      </c>
      <c r="D12" s="62">
        <v>0</v>
      </c>
      <c r="E12" s="18">
        <f t="shared" si="1"/>
        <v>0</v>
      </c>
      <c r="F12" s="18">
        <v>0</v>
      </c>
      <c r="G12" s="18">
        <f t="shared" si="0"/>
        <v>0</v>
      </c>
      <c r="H12" s="90"/>
    </row>
    <row r="13" spans="1:8" ht="12.75">
      <c r="A13" s="17">
        <v>7</v>
      </c>
      <c r="B13" s="17">
        <v>6</v>
      </c>
      <c r="C13" s="77">
        <v>0</v>
      </c>
      <c r="D13" s="62">
        <v>0</v>
      </c>
      <c r="E13" s="18">
        <f t="shared" si="1"/>
        <v>0</v>
      </c>
      <c r="F13" s="18">
        <v>0</v>
      </c>
      <c r="G13" s="18">
        <f t="shared" si="0"/>
        <v>0</v>
      </c>
      <c r="H13" s="90"/>
    </row>
    <row r="14" spans="1:8" ht="12.75">
      <c r="A14" s="17">
        <v>8</v>
      </c>
      <c r="B14" s="17">
        <v>7</v>
      </c>
      <c r="C14" s="77">
        <v>0</v>
      </c>
      <c r="D14" s="62">
        <v>0</v>
      </c>
      <c r="E14" s="18">
        <f t="shared" si="1"/>
        <v>0</v>
      </c>
      <c r="F14" s="18">
        <v>0</v>
      </c>
      <c r="G14" s="18">
        <f t="shared" si="0"/>
        <v>0</v>
      </c>
      <c r="H14" s="90"/>
    </row>
    <row r="15" spans="1:8" ht="12.75">
      <c r="A15" s="17">
        <v>9</v>
      </c>
      <c r="B15" s="17">
        <v>8</v>
      </c>
      <c r="C15" s="77">
        <v>0</v>
      </c>
      <c r="D15" s="62">
        <v>0</v>
      </c>
      <c r="E15" s="18">
        <f t="shared" si="1"/>
        <v>0</v>
      </c>
      <c r="F15" s="18">
        <v>0</v>
      </c>
      <c r="G15" s="18">
        <f t="shared" si="0"/>
        <v>0</v>
      </c>
      <c r="H15" s="90"/>
    </row>
    <row r="16" spans="1:9" ht="12.75">
      <c r="A16" s="17">
        <v>10</v>
      </c>
      <c r="B16" s="17">
        <v>9</v>
      </c>
      <c r="C16" s="77">
        <v>0</v>
      </c>
      <c r="D16" s="62">
        <v>0</v>
      </c>
      <c r="E16" s="18">
        <f t="shared" si="1"/>
        <v>0</v>
      </c>
      <c r="F16" s="18">
        <v>0</v>
      </c>
      <c r="G16" s="18">
        <f t="shared" si="0"/>
        <v>0</v>
      </c>
      <c r="H16" s="90"/>
      <c r="I16" s="45"/>
    </row>
    <row r="17" spans="1:9" ht="12.75">
      <c r="A17" s="17">
        <v>11</v>
      </c>
      <c r="B17" s="17">
        <v>10</v>
      </c>
      <c r="C17" s="77">
        <v>0</v>
      </c>
      <c r="D17" s="62">
        <v>0</v>
      </c>
      <c r="E17" s="18">
        <f t="shared" si="1"/>
        <v>0</v>
      </c>
      <c r="F17" s="18">
        <v>0</v>
      </c>
      <c r="G17" s="18">
        <f t="shared" si="0"/>
        <v>0</v>
      </c>
      <c r="H17" s="90"/>
      <c r="I17" s="97"/>
    </row>
    <row r="18" spans="1:8" ht="12.75">
      <c r="A18" s="17">
        <v>12</v>
      </c>
      <c r="B18" s="17">
        <v>11</v>
      </c>
      <c r="C18" s="77">
        <v>0</v>
      </c>
      <c r="D18" s="62">
        <v>0</v>
      </c>
      <c r="E18" s="18">
        <f t="shared" si="1"/>
        <v>0</v>
      </c>
      <c r="F18" s="18">
        <v>0</v>
      </c>
      <c r="G18" s="18">
        <f t="shared" si="0"/>
        <v>0</v>
      </c>
      <c r="H18" s="90"/>
    </row>
    <row r="19" spans="1:8" ht="12.75">
      <c r="A19" s="17">
        <v>13</v>
      </c>
      <c r="B19" s="17">
        <v>12</v>
      </c>
      <c r="C19" s="77">
        <v>0</v>
      </c>
      <c r="D19" s="62">
        <v>0</v>
      </c>
      <c r="E19" s="18">
        <f t="shared" si="1"/>
        <v>0</v>
      </c>
      <c r="F19" s="18">
        <v>0</v>
      </c>
      <c r="G19" s="18">
        <f t="shared" si="0"/>
        <v>0</v>
      </c>
      <c r="H19" s="90"/>
    </row>
    <row r="20" spans="1:8" ht="12.75">
      <c r="A20" s="17">
        <v>14</v>
      </c>
      <c r="B20" s="17">
        <v>13</v>
      </c>
      <c r="C20" s="77">
        <v>0</v>
      </c>
      <c r="D20" s="62">
        <v>0</v>
      </c>
      <c r="E20" s="18">
        <f t="shared" si="1"/>
        <v>0</v>
      </c>
      <c r="F20" s="18">
        <v>0</v>
      </c>
      <c r="G20" s="18">
        <f t="shared" si="0"/>
        <v>0</v>
      </c>
      <c r="H20" s="90"/>
    </row>
    <row r="21" spans="1:8" ht="12.75">
      <c r="A21" s="17">
        <v>15</v>
      </c>
      <c r="B21" s="17">
        <v>14</v>
      </c>
      <c r="C21" s="77">
        <v>0</v>
      </c>
      <c r="D21" s="62">
        <v>0</v>
      </c>
      <c r="E21" s="18">
        <f t="shared" si="1"/>
        <v>0</v>
      </c>
      <c r="F21" s="18">
        <v>0</v>
      </c>
      <c r="G21" s="18">
        <f t="shared" si="0"/>
        <v>0</v>
      </c>
      <c r="H21" s="90"/>
    </row>
    <row r="22" spans="1:8" ht="12.75">
      <c r="A22" s="17">
        <v>16</v>
      </c>
      <c r="B22" s="17">
        <v>15</v>
      </c>
      <c r="C22" s="77">
        <v>0</v>
      </c>
      <c r="D22" s="62">
        <v>0</v>
      </c>
      <c r="E22" s="18">
        <f t="shared" si="1"/>
        <v>0</v>
      </c>
      <c r="F22" s="18">
        <v>0</v>
      </c>
      <c r="G22" s="18">
        <f t="shared" si="0"/>
        <v>0</v>
      </c>
      <c r="H22" s="90"/>
    </row>
    <row r="23" spans="1:8" ht="12.75">
      <c r="A23" s="17">
        <v>17</v>
      </c>
      <c r="B23" s="17">
        <v>16</v>
      </c>
      <c r="C23" s="77">
        <v>0</v>
      </c>
      <c r="D23" s="62">
        <v>0</v>
      </c>
      <c r="E23" s="18">
        <f t="shared" si="1"/>
        <v>0</v>
      </c>
      <c r="F23" s="18">
        <v>0</v>
      </c>
      <c r="G23" s="18">
        <f t="shared" si="0"/>
        <v>0</v>
      </c>
      <c r="H23" s="90"/>
    </row>
    <row r="24" spans="1:8" ht="12.75">
      <c r="A24" s="17">
        <v>18</v>
      </c>
      <c r="B24" s="17">
        <v>17</v>
      </c>
      <c r="C24" s="77">
        <v>0</v>
      </c>
      <c r="D24" s="62">
        <v>0</v>
      </c>
      <c r="E24" s="18">
        <f t="shared" si="1"/>
        <v>0</v>
      </c>
      <c r="F24" s="18">
        <v>0</v>
      </c>
      <c r="G24" s="18">
        <f t="shared" si="0"/>
        <v>0</v>
      </c>
      <c r="H24" s="90"/>
    </row>
    <row r="25" spans="1:8" ht="12.75">
      <c r="A25" s="17">
        <v>19</v>
      </c>
      <c r="B25" s="17">
        <v>18</v>
      </c>
      <c r="C25" s="77">
        <v>0</v>
      </c>
      <c r="D25" s="62">
        <v>0</v>
      </c>
      <c r="E25" s="18">
        <f t="shared" si="1"/>
        <v>0</v>
      </c>
      <c r="F25" s="18">
        <v>0</v>
      </c>
      <c r="G25" s="18">
        <f t="shared" si="0"/>
        <v>0</v>
      </c>
      <c r="H25" s="90"/>
    </row>
    <row r="26" spans="1:8" ht="12.75">
      <c r="A26" s="17">
        <v>20</v>
      </c>
      <c r="B26" s="17">
        <v>19</v>
      </c>
      <c r="C26" s="77">
        <v>0</v>
      </c>
      <c r="D26" s="62">
        <v>0</v>
      </c>
      <c r="E26" s="18">
        <f t="shared" si="1"/>
        <v>0</v>
      </c>
      <c r="F26" s="18">
        <v>0</v>
      </c>
      <c r="G26" s="18">
        <f t="shared" si="0"/>
        <v>0</v>
      </c>
      <c r="H26" s="90"/>
    </row>
    <row r="27" spans="1:8" ht="12.75">
      <c r="A27" s="17">
        <v>21</v>
      </c>
      <c r="B27" s="17">
        <v>20</v>
      </c>
      <c r="C27" s="77">
        <v>0</v>
      </c>
      <c r="D27" s="62">
        <v>0</v>
      </c>
      <c r="E27" s="18">
        <f t="shared" si="1"/>
        <v>0</v>
      </c>
      <c r="F27" s="18">
        <v>0</v>
      </c>
      <c r="G27" s="18">
        <f t="shared" si="0"/>
        <v>0</v>
      </c>
      <c r="H27" s="90"/>
    </row>
    <row r="28" spans="1:7" ht="12.75">
      <c r="A28" s="17">
        <v>22</v>
      </c>
      <c r="B28" s="17">
        <v>21</v>
      </c>
      <c r="C28" s="77">
        <v>0</v>
      </c>
      <c r="D28" s="62">
        <v>0</v>
      </c>
      <c r="E28" s="18">
        <f t="shared" si="1"/>
        <v>0</v>
      </c>
      <c r="F28" s="18">
        <v>0</v>
      </c>
      <c r="G28" s="18">
        <f>E28-F28</f>
        <v>0</v>
      </c>
    </row>
    <row r="29" spans="1:7" ht="12.75">
      <c r="A29" s="17">
        <v>23</v>
      </c>
      <c r="B29" s="17">
        <v>22</v>
      </c>
      <c r="C29" s="77">
        <v>0</v>
      </c>
      <c r="D29" s="89">
        <v>0</v>
      </c>
      <c r="E29" s="18">
        <f t="shared" si="1"/>
        <v>0</v>
      </c>
      <c r="F29" s="18">
        <v>0</v>
      </c>
      <c r="G29" s="18">
        <f>E29-F29</f>
        <v>0</v>
      </c>
    </row>
    <row r="30" spans="1:8" ht="13.5" thickBot="1">
      <c r="A30" s="17"/>
      <c r="B30" s="17">
        <v>23</v>
      </c>
      <c r="C30" s="91">
        <v>0</v>
      </c>
      <c r="D30" s="75">
        <v>0</v>
      </c>
      <c r="E30" s="92">
        <f t="shared" si="1"/>
        <v>0</v>
      </c>
      <c r="F30" s="76">
        <v>0</v>
      </c>
      <c r="G30" s="76">
        <f>E30-F30</f>
        <v>0</v>
      </c>
      <c r="H30" s="90"/>
    </row>
    <row r="31" spans="1:7" ht="12.75">
      <c r="A31" s="33"/>
      <c r="B31" s="57" t="s">
        <v>44</v>
      </c>
      <c r="C31" s="48">
        <f>SUM(C7:C30)</f>
        <v>1000</v>
      </c>
      <c r="D31" s="49">
        <f>E31/C31</f>
        <v>0.25</v>
      </c>
      <c r="E31" s="48">
        <f>SUM(E7:E30)</f>
        <v>250</v>
      </c>
      <c r="F31" s="48">
        <f>SUM(F7:F30)</f>
        <v>0</v>
      </c>
      <c r="G31" s="48">
        <f>SUM(G7:G30)</f>
        <v>250</v>
      </c>
    </row>
    <row r="32" spans="1:7" ht="12.75">
      <c r="A32" s="17"/>
      <c r="B32" s="59" t="s">
        <v>45</v>
      </c>
      <c r="C32" s="18">
        <f>C31*0.06</f>
        <v>60</v>
      </c>
      <c r="D32" s="19"/>
      <c r="E32" s="18">
        <f>E31*0.07</f>
        <v>17.5</v>
      </c>
      <c r="F32" s="18">
        <f>F31*0.07</f>
        <v>0</v>
      </c>
      <c r="G32" s="18">
        <f>G31*0.07</f>
        <v>17.5</v>
      </c>
    </row>
    <row r="33" spans="1:7" ht="13.5" thickBot="1">
      <c r="A33" s="33"/>
      <c r="B33" s="59" t="s">
        <v>46</v>
      </c>
      <c r="C33" s="58">
        <f>(C32+C31)*0.075</f>
        <v>79.5</v>
      </c>
      <c r="D33" s="61"/>
      <c r="E33" s="58">
        <f>(E32+E31)*0.065</f>
        <v>17.3875</v>
      </c>
      <c r="F33" s="58">
        <f>(F32+F31)*0.065</f>
        <v>0</v>
      </c>
      <c r="G33" s="58">
        <f>(G32+G31)*0.065</f>
        <v>17.3875</v>
      </c>
    </row>
    <row r="34" spans="1:7" ht="12.75">
      <c r="A34" s="17"/>
      <c r="B34" s="59" t="s">
        <v>44</v>
      </c>
      <c r="C34" s="60">
        <f>SUM(C31:C33)</f>
        <v>1139.5</v>
      </c>
      <c r="D34" s="49"/>
      <c r="E34" s="60">
        <f>SUM(E31:E33)</f>
        <v>284.8875</v>
      </c>
      <c r="F34" s="60">
        <f>SUM(F31:F33)</f>
        <v>0</v>
      </c>
      <c r="G34" s="60">
        <f>SUM(G31:G33)</f>
        <v>284.8875</v>
      </c>
    </row>
    <row r="35" spans="1:7" ht="12.75">
      <c r="A35" s="17"/>
      <c r="B35" s="19"/>
      <c r="C35" s="19"/>
      <c r="D35" s="19"/>
      <c r="E35" s="18"/>
      <c r="F35" s="18"/>
      <c r="G35" s="18"/>
    </row>
    <row r="36" spans="1:7" ht="12.75">
      <c r="A36" s="17"/>
      <c r="B36" s="56" t="s">
        <v>47</v>
      </c>
      <c r="C36" s="18"/>
      <c r="D36" s="19"/>
      <c r="E36" s="18"/>
      <c r="F36" s="18"/>
      <c r="G36" s="18"/>
    </row>
    <row r="37" spans="1:7" ht="12.75">
      <c r="A37" s="17"/>
      <c r="B37" s="17"/>
      <c r="C37" s="18"/>
      <c r="D37" s="19"/>
      <c r="E37" s="18"/>
      <c r="F37" s="18"/>
      <c r="G37" s="18"/>
    </row>
    <row r="38" spans="1:7" ht="12.75">
      <c r="A38" s="17"/>
      <c r="B38" s="17">
        <v>1</v>
      </c>
      <c r="C38" s="18">
        <v>1000</v>
      </c>
      <c r="D38" s="19">
        <v>0.15</v>
      </c>
      <c r="E38" s="18">
        <f aca="true" t="shared" si="2" ref="E38:E43">D38*C38</f>
        <v>150</v>
      </c>
      <c r="F38" s="18">
        <v>0</v>
      </c>
      <c r="G38" s="18">
        <f aca="true" t="shared" si="3" ref="G38:G43">E38-F38</f>
        <v>150</v>
      </c>
    </row>
    <row r="39" spans="1:7" ht="12.75">
      <c r="A39" s="17"/>
      <c r="B39" s="17">
        <v>2</v>
      </c>
      <c r="C39" s="18">
        <v>0</v>
      </c>
      <c r="D39" s="19">
        <v>0</v>
      </c>
      <c r="E39" s="18">
        <f t="shared" si="2"/>
        <v>0</v>
      </c>
      <c r="F39" s="18">
        <v>0</v>
      </c>
      <c r="G39" s="18">
        <f t="shared" si="3"/>
        <v>0</v>
      </c>
    </row>
    <row r="40" spans="1:7" ht="12.75">
      <c r="A40" s="17"/>
      <c r="B40" s="17">
        <v>3</v>
      </c>
      <c r="C40" s="18">
        <v>0</v>
      </c>
      <c r="D40" s="19">
        <v>0</v>
      </c>
      <c r="E40" s="18">
        <f t="shared" si="2"/>
        <v>0</v>
      </c>
      <c r="F40" s="18">
        <v>0</v>
      </c>
      <c r="G40" s="18">
        <f t="shared" si="3"/>
        <v>0</v>
      </c>
    </row>
    <row r="41" spans="1:7" ht="12.75">
      <c r="A41" s="17"/>
      <c r="B41" s="17">
        <v>4</v>
      </c>
      <c r="C41" s="18">
        <v>0</v>
      </c>
      <c r="D41" s="19">
        <v>0</v>
      </c>
      <c r="E41" s="88">
        <f t="shared" si="2"/>
        <v>0</v>
      </c>
      <c r="F41" s="18">
        <v>0</v>
      </c>
      <c r="G41" s="87">
        <f t="shared" si="3"/>
        <v>0</v>
      </c>
    </row>
    <row r="42" spans="1:7" ht="12.75">
      <c r="A42" s="17"/>
      <c r="B42" s="17">
        <v>5</v>
      </c>
      <c r="C42" s="18">
        <v>0</v>
      </c>
      <c r="D42" s="19">
        <v>0</v>
      </c>
      <c r="E42" s="18">
        <f t="shared" si="2"/>
        <v>0</v>
      </c>
      <c r="F42" s="18">
        <v>0</v>
      </c>
      <c r="G42" s="18">
        <f t="shared" si="3"/>
        <v>0</v>
      </c>
    </row>
    <row r="43" spans="1:7" ht="13.5" thickBot="1">
      <c r="A43" s="17" t="s">
        <v>48</v>
      </c>
      <c r="B43" s="17">
        <v>6</v>
      </c>
      <c r="C43" s="58">
        <v>0</v>
      </c>
      <c r="D43" s="61">
        <v>0</v>
      </c>
      <c r="E43" s="58">
        <f t="shared" si="2"/>
        <v>0</v>
      </c>
      <c r="F43" s="58">
        <v>0</v>
      </c>
      <c r="G43" s="58">
        <f t="shared" si="3"/>
        <v>0</v>
      </c>
    </row>
    <row r="44" spans="1:7" ht="12.75">
      <c r="A44" s="17" t="s">
        <v>48</v>
      </c>
      <c r="B44" s="57" t="s">
        <v>44</v>
      </c>
      <c r="C44" s="48">
        <f>SUM(C38:C43)</f>
        <v>1000</v>
      </c>
      <c r="D44" s="49">
        <f>E44/C44</f>
        <v>0.15</v>
      </c>
      <c r="E44" s="48">
        <f>SUM(E38:E43)</f>
        <v>150</v>
      </c>
      <c r="F44" s="48">
        <f>SUM(F38:F43)</f>
        <v>0</v>
      </c>
      <c r="G44" s="48">
        <f>SUM(G38:G43)</f>
        <v>150</v>
      </c>
    </row>
    <row r="45" spans="1:7" ht="12.75">
      <c r="A45" s="17"/>
      <c r="B45" s="59" t="s">
        <v>63</v>
      </c>
      <c r="C45" s="18">
        <f>C44*0.05</f>
        <v>50</v>
      </c>
      <c r="D45" s="19"/>
      <c r="E45" s="18">
        <f>E44*0.07</f>
        <v>10.500000000000002</v>
      </c>
      <c r="F45" s="18">
        <f>F44*0.07</f>
        <v>0</v>
      </c>
      <c r="G45" s="18">
        <f>G44*0.07</f>
        <v>10.500000000000002</v>
      </c>
    </row>
    <row r="46" spans="1:7" ht="13.5" thickBot="1">
      <c r="A46" s="17"/>
      <c r="B46" s="59" t="s">
        <v>62</v>
      </c>
      <c r="C46" s="58">
        <f>(C45+C44)*0.075</f>
        <v>78.75</v>
      </c>
      <c r="D46" s="61"/>
      <c r="E46" s="58">
        <f>(E45+E44)*0.065</f>
        <v>10.432500000000001</v>
      </c>
      <c r="F46" s="58">
        <f>(F45+F44)*0.065</f>
        <v>0</v>
      </c>
      <c r="G46" s="58">
        <f>(G45+G44)*0.065</f>
        <v>10.432500000000001</v>
      </c>
    </row>
    <row r="47" spans="1:7" ht="12.75">
      <c r="A47" s="17"/>
      <c r="B47" s="59" t="s">
        <v>44</v>
      </c>
      <c r="C47" s="60">
        <f>SUM(C44:C46)</f>
        <v>1128.75</v>
      </c>
      <c r="D47" s="49"/>
      <c r="E47" s="60">
        <f>SUM(E44:E46)</f>
        <v>170.9325</v>
      </c>
      <c r="F47" s="60">
        <f>SUM(F44:F46)</f>
        <v>0</v>
      </c>
      <c r="G47" s="60">
        <f>SUM(G44:G46)</f>
        <v>170.9325</v>
      </c>
    </row>
    <row r="48" spans="1:7" ht="13.5" thickBot="1">
      <c r="A48" s="17"/>
      <c r="B48" s="17" t="s">
        <v>49</v>
      </c>
      <c r="C48" s="60">
        <f>C31+C44</f>
        <v>2000</v>
      </c>
      <c r="D48" s="62">
        <f>E48/C48</f>
        <v>0.2</v>
      </c>
      <c r="E48" s="60">
        <f>E31+E44</f>
        <v>400</v>
      </c>
      <c r="F48" s="60">
        <f>F31+F44</f>
        <v>0</v>
      </c>
      <c r="G48" s="60">
        <f>G31+G44</f>
        <v>400</v>
      </c>
    </row>
    <row r="49" spans="1:7" ht="13.5" thickBot="1">
      <c r="A49" s="37"/>
      <c r="B49" s="38" t="s">
        <v>44</v>
      </c>
      <c r="C49" s="39">
        <f>C47+C34</f>
        <v>2268.25</v>
      </c>
      <c r="D49" s="42">
        <f>E49/C49</f>
        <v>0.20095668466879754</v>
      </c>
      <c r="E49" s="39">
        <f>E47+E34</f>
        <v>455.82</v>
      </c>
      <c r="F49" s="39">
        <f>F47+F34</f>
        <v>0</v>
      </c>
      <c r="G49" s="39">
        <f>G47+G34</f>
        <v>455.82</v>
      </c>
    </row>
    <row r="51" spans="1:7" ht="23.25">
      <c r="A51" s="20"/>
      <c r="B51" s="12"/>
      <c r="C51" s="14"/>
      <c r="D51" s="11"/>
      <c r="E51" s="16"/>
      <c r="F51" s="16"/>
      <c r="G51" s="72" t="s">
        <v>0</v>
      </c>
    </row>
    <row r="52" spans="1:7" ht="12.75">
      <c r="A52" s="40"/>
      <c r="B52" s="2" t="s">
        <v>31</v>
      </c>
      <c r="C52" s="21"/>
      <c r="D52" s="2" t="s">
        <v>32</v>
      </c>
      <c r="E52" s="24"/>
      <c r="F52" s="25"/>
      <c r="G52" s="26"/>
    </row>
    <row r="53" spans="1:7" ht="12.75">
      <c r="A53" s="41"/>
      <c r="B53" s="22" t="s">
        <v>50</v>
      </c>
      <c r="C53" s="23"/>
      <c r="D53" s="27"/>
      <c r="E53" s="28"/>
      <c r="F53" s="28"/>
      <c r="G53" s="29"/>
    </row>
    <row r="54" spans="1:7" ht="12.75">
      <c r="A54" s="41"/>
      <c r="B54" s="2" t="s">
        <v>34</v>
      </c>
      <c r="C54" s="4" t="s">
        <v>35</v>
      </c>
      <c r="D54" s="2" t="s">
        <v>36</v>
      </c>
      <c r="E54" s="3"/>
      <c r="F54" s="4" t="s">
        <v>51</v>
      </c>
      <c r="G54" s="3" t="s">
        <v>38</v>
      </c>
    </row>
    <row r="55" spans="1:7" ht="12.75">
      <c r="A55" s="41"/>
      <c r="B55" s="73" t="s">
        <v>52</v>
      </c>
      <c r="C55" s="30"/>
      <c r="D55" s="31" t="s">
        <v>39</v>
      </c>
      <c r="E55" s="32"/>
      <c r="F55" s="6" t="s">
        <v>53</v>
      </c>
      <c r="G55" s="9" t="s">
        <v>37</v>
      </c>
    </row>
    <row r="56" spans="1:7" ht="13.5" thickBot="1">
      <c r="A56" s="41"/>
      <c r="B56" s="74" t="s">
        <v>54</v>
      </c>
      <c r="C56" s="50"/>
      <c r="D56" s="51" t="s">
        <v>41</v>
      </c>
      <c r="E56" s="52" t="s">
        <v>55</v>
      </c>
      <c r="F56" s="53"/>
      <c r="G56" s="54"/>
    </row>
    <row r="57" spans="1:7" ht="12.75">
      <c r="A57" s="35"/>
      <c r="B57" s="47"/>
      <c r="C57" s="48"/>
      <c r="D57" s="49"/>
      <c r="E57" s="48"/>
      <c r="F57" s="48"/>
      <c r="G57" s="48"/>
    </row>
    <row r="58" spans="1:7" ht="12.75">
      <c r="A58" s="35"/>
      <c r="B58" s="36" t="s">
        <v>56</v>
      </c>
      <c r="C58" s="18">
        <f>C49</f>
        <v>2268.25</v>
      </c>
      <c r="D58" s="19">
        <f>E58/C58</f>
        <v>0.20095668466879754</v>
      </c>
      <c r="E58" s="18">
        <f>E49</f>
        <v>455.82</v>
      </c>
      <c r="F58" s="18">
        <f>F49</f>
        <v>0</v>
      </c>
      <c r="G58" s="18">
        <f>G49</f>
        <v>455.82</v>
      </c>
    </row>
    <row r="59" spans="1:7" ht="12.75">
      <c r="A59" s="35"/>
      <c r="B59" s="36"/>
      <c r="C59" s="18"/>
      <c r="D59" s="19"/>
      <c r="E59" s="18"/>
      <c r="F59" s="18"/>
      <c r="G59" s="18"/>
    </row>
    <row r="60" spans="1:7" ht="12.75">
      <c r="A60" s="35"/>
      <c r="B60" s="36" t="s">
        <v>57</v>
      </c>
      <c r="C60" s="18"/>
      <c r="D60" s="19"/>
      <c r="E60" s="18"/>
      <c r="F60" s="18"/>
      <c r="G60" s="18"/>
    </row>
    <row r="61" spans="1:7" ht="12.75">
      <c r="A61" s="35"/>
      <c r="B61" s="17"/>
      <c r="C61" s="18"/>
      <c r="D61" s="19"/>
      <c r="E61" s="18"/>
      <c r="F61" s="18"/>
      <c r="G61" s="18"/>
    </row>
    <row r="62" spans="1:7" ht="12.75">
      <c r="A62" s="35">
        <v>1</v>
      </c>
      <c r="B62" s="35">
        <v>1</v>
      </c>
      <c r="C62" s="18">
        <v>100</v>
      </c>
      <c r="D62" s="19">
        <v>0.75</v>
      </c>
      <c r="E62" s="18">
        <f>D62*C62</f>
        <v>75</v>
      </c>
      <c r="F62" s="18">
        <v>0</v>
      </c>
      <c r="G62" s="18">
        <f>E62-F62</f>
        <v>75</v>
      </c>
    </row>
    <row r="63" spans="1:7" ht="12.75">
      <c r="A63" s="35">
        <v>2</v>
      </c>
      <c r="B63" s="35">
        <v>2</v>
      </c>
      <c r="C63" s="18">
        <v>0</v>
      </c>
      <c r="D63" s="19">
        <v>0</v>
      </c>
      <c r="E63" s="18">
        <f aca="true" t="shared" si="4" ref="E63:E81">D63*C63</f>
        <v>0</v>
      </c>
      <c r="F63" s="18">
        <v>0</v>
      </c>
      <c r="G63" s="18">
        <f aca="true" t="shared" si="5" ref="G63:G81">E63-F63</f>
        <v>0</v>
      </c>
    </row>
    <row r="64" spans="1:7" ht="12.75">
      <c r="A64" s="17">
        <v>3</v>
      </c>
      <c r="B64" s="35">
        <v>3</v>
      </c>
      <c r="C64" s="18">
        <v>0</v>
      </c>
      <c r="D64" s="19">
        <v>0</v>
      </c>
      <c r="E64" s="18">
        <f t="shared" si="4"/>
        <v>0</v>
      </c>
      <c r="F64" s="18">
        <v>0</v>
      </c>
      <c r="G64" s="18">
        <f t="shared" si="5"/>
        <v>0</v>
      </c>
    </row>
    <row r="65" spans="1:8" ht="12.75">
      <c r="A65" s="17">
        <v>4</v>
      </c>
      <c r="B65" s="35">
        <v>4</v>
      </c>
      <c r="C65" s="18">
        <v>0</v>
      </c>
      <c r="D65" s="19">
        <v>0</v>
      </c>
      <c r="E65" s="18">
        <f t="shared" si="4"/>
        <v>0</v>
      </c>
      <c r="F65" s="18">
        <v>0</v>
      </c>
      <c r="G65" s="18">
        <f t="shared" si="5"/>
        <v>0</v>
      </c>
      <c r="H65" s="86"/>
    </row>
    <row r="66" spans="1:7" ht="12.75">
      <c r="A66" s="17">
        <v>5</v>
      </c>
      <c r="B66" s="35">
        <v>5</v>
      </c>
      <c r="C66" s="18">
        <v>0</v>
      </c>
      <c r="D66" s="19">
        <v>0</v>
      </c>
      <c r="E66" s="18">
        <f t="shared" si="4"/>
        <v>0</v>
      </c>
      <c r="F66" s="18">
        <v>0</v>
      </c>
      <c r="G66" s="18">
        <f t="shared" si="5"/>
        <v>0</v>
      </c>
    </row>
    <row r="67" spans="1:7" ht="12.75">
      <c r="A67" s="17">
        <v>6</v>
      </c>
      <c r="B67" s="35">
        <v>6</v>
      </c>
      <c r="C67" s="18">
        <v>0</v>
      </c>
      <c r="D67" s="19">
        <v>0</v>
      </c>
      <c r="E67" s="18">
        <f t="shared" si="4"/>
        <v>0</v>
      </c>
      <c r="F67" s="18">
        <v>0</v>
      </c>
      <c r="G67" s="18">
        <f t="shared" si="5"/>
        <v>0</v>
      </c>
    </row>
    <row r="68" spans="1:7" ht="12.75">
      <c r="A68" s="17">
        <v>7</v>
      </c>
      <c r="B68" s="35">
        <v>7</v>
      </c>
      <c r="C68" s="18">
        <v>0</v>
      </c>
      <c r="D68" s="19">
        <v>0</v>
      </c>
      <c r="E68" s="18">
        <f t="shared" si="4"/>
        <v>0</v>
      </c>
      <c r="F68" s="18">
        <v>0</v>
      </c>
      <c r="G68" s="18">
        <f t="shared" si="5"/>
        <v>0</v>
      </c>
    </row>
    <row r="69" spans="1:7" ht="12.75">
      <c r="A69" s="17">
        <v>8</v>
      </c>
      <c r="B69" s="35">
        <v>8</v>
      </c>
      <c r="C69" s="18">
        <v>0</v>
      </c>
      <c r="D69" s="19">
        <v>0</v>
      </c>
      <c r="E69" s="18">
        <f t="shared" si="4"/>
        <v>0</v>
      </c>
      <c r="F69" s="18">
        <v>0</v>
      </c>
      <c r="G69" s="18">
        <f t="shared" si="5"/>
        <v>0</v>
      </c>
    </row>
    <row r="70" spans="1:8" ht="12.75">
      <c r="A70" s="17">
        <v>9</v>
      </c>
      <c r="B70" s="35">
        <v>9</v>
      </c>
      <c r="C70" s="18">
        <v>0</v>
      </c>
      <c r="D70" s="19">
        <v>0</v>
      </c>
      <c r="E70" s="18">
        <f t="shared" si="4"/>
        <v>0</v>
      </c>
      <c r="F70" s="18">
        <v>0</v>
      </c>
      <c r="G70" s="18">
        <f t="shared" si="5"/>
        <v>0</v>
      </c>
      <c r="H70" s="90"/>
    </row>
    <row r="71" spans="1:7" ht="12.75">
      <c r="A71" s="17">
        <v>10</v>
      </c>
      <c r="B71" s="35">
        <v>10</v>
      </c>
      <c r="C71" s="18">
        <v>0</v>
      </c>
      <c r="D71" s="19">
        <v>0</v>
      </c>
      <c r="E71" s="18">
        <f t="shared" si="4"/>
        <v>0</v>
      </c>
      <c r="F71" s="18">
        <v>0</v>
      </c>
      <c r="G71" s="18">
        <f t="shared" si="5"/>
        <v>0</v>
      </c>
    </row>
    <row r="72" spans="1:7" ht="12.75">
      <c r="A72" s="17">
        <v>11</v>
      </c>
      <c r="B72" s="35">
        <v>11</v>
      </c>
      <c r="C72" s="18">
        <v>0</v>
      </c>
      <c r="D72" s="19">
        <v>0</v>
      </c>
      <c r="E72" s="18">
        <f t="shared" si="4"/>
        <v>0</v>
      </c>
      <c r="F72" s="18">
        <v>0</v>
      </c>
      <c r="G72" s="18">
        <f t="shared" si="5"/>
        <v>0</v>
      </c>
    </row>
    <row r="73" spans="1:7" ht="12.75">
      <c r="A73" s="17">
        <v>12</v>
      </c>
      <c r="B73" s="35">
        <v>12</v>
      </c>
      <c r="C73" s="18">
        <v>0</v>
      </c>
      <c r="D73" s="19">
        <v>0</v>
      </c>
      <c r="E73" s="18">
        <f t="shared" si="4"/>
        <v>0</v>
      </c>
      <c r="F73" s="18">
        <v>0</v>
      </c>
      <c r="G73" s="18">
        <f t="shared" si="5"/>
        <v>0</v>
      </c>
    </row>
    <row r="74" spans="1:7" ht="12.75">
      <c r="A74" s="17">
        <v>13</v>
      </c>
      <c r="B74" s="35">
        <v>13</v>
      </c>
      <c r="C74" s="18">
        <v>0</v>
      </c>
      <c r="D74" s="19">
        <v>0</v>
      </c>
      <c r="E74" s="18">
        <f t="shared" si="4"/>
        <v>0</v>
      </c>
      <c r="F74" s="18">
        <v>0</v>
      </c>
      <c r="G74" s="18">
        <f t="shared" si="5"/>
        <v>0</v>
      </c>
    </row>
    <row r="75" spans="1:7" ht="12.75">
      <c r="A75" s="17">
        <v>14</v>
      </c>
      <c r="B75" s="35">
        <v>14</v>
      </c>
      <c r="C75" s="18">
        <v>0</v>
      </c>
      <c r="D75" s="19">
        <v>0</v>
      </c>
      <c r="E75" s="18">
        <f t="shared" si="4"/>
        <v>0</v>
      </c>
      <c r="F75" s="18">
        <v>0</v>
      </c>
      <c r="G75" s="18">
        <f t="shared" si="5"/>
        <v>0</v>
      </c>
    </row>
    <row r="76" spans="1:7" ht="12.75">
      <c r="A76" s="17">
        <v>15</v>
      </c>
      <c r="B76" s="35">
        <v>15</v>
      </c>
      <c r="C76" s="18">
        <v>0</v>
      </c>
      <c r="D76" s="19">
        <v>0</v>
      </c>
      <c r="E76" s="18">
        <f t="shared" si="4"/>
        <v>0</v>
      </c>
      <c r="F76" s="18">
        <v>0</v>
      </c>
      <c r="G76" s="18">
        <f t="shared" si="5"/>
        <v>0</v>
      </c>
    </row>
    <row r="77" spans="1:7" ht="12.75">
      <c r="A77" s="17">
        <v>16</v>
      </c>
      <c r="B77" s="35">
        <v>16</v>
      </c>
      <c r="C77" s="18">
        <v>0</v>
      </c>
      <c r="D77" s="19">
        <v>0</v>
      </c>
      <c r="E77" s="18">
        <f t="shared" si="4"/>
        <v>0</v>
      </c>
      <c r="F77" s="18">
        <v>0</v>
      </c>
      <c r="G77" s="18">
        <f t="shared" si="5"/>
        <v>0</v>
      </c>
    </row>
    <row r="78" spans="1:7" ht="12.75">
      <c r="A78" s="17">
        <v>17</v>
      </c>
      <c r="B78" s="35">
        <v>17</v>
      </c>
      <c r="C78" s="18">
        <v>0</v>
      </c>
      <c r="D78" s="19">
        <v>0</v>
      </c>
      <c r="E78" s="18">
        <f t="shared" si="4"/>
        <v>0</v>
      </c>
      <c r="F78" s="18">
        <v>0</v>
      </c>
      <c r="G78" s="18">
        <f t="shared" si="5"/>
        <v>0</v>
      </c>
    </row>
    <row r="79" spans="1:7" ht="12.75">
      <c r="A79" s="17">
        <v>18</v>
      </c>
      <c r="B79" s="35">
        <v>18</v>
      </c>
      <c r="C79" s="18">
        <v>0</v>
      </c>
      <c r="D79" s="19">
        <v>0</v>
      </c>
      <c r="E79" s="18">
        <f t="shared" si="4"/>
        <v>0</v>
      </c>
      <c r="F79" s="18">
        <v>0</v>
      </c>
      <c r="G79" s="18">
        <f t="shared" si="5"/>
        <v>0</v>
      </c>
    </row>
    <row r="80" spans="1:7" ht="12.75">
      <c r="A80" s="17">
        <v>19</v>
      </c>
      <c r="B80" s="35">
        <v>19</v>
      </c>
      <c r="C80" s="18">
        <v>0</v>
      </c>
      <c r="D80" s="19">
        <v>0</v>
      </c>
      <c r="E80" s="18">
        <f t="shared" si="4"/>
        <v>0</v>
      </c>
      <c r="F80" s="18">
        <v>0</v>
      </c>
      <c r="G80" s="18">
        <f t="shared" si="5"/>
        <v>0</v>
      </c>
    </row>
    <row r="81" spans="1:7" ht="12.75">
      <c r="A81" s="17">
        <v>20</v>
      </c>
      <c r="B81" s="35">
        <v>20</v>
      </c>
      <c r="C81" s="18">
        <v>0</v>
      </c>
      <c r="D81" s="19">
        <v>0</v>
      </c>
      <c r="E81" s="18">
        <f t="shared" si="4"/>
        <v>0</v>
      </c>
      <c r="F81" s="18">
        <v>0</v>
      </c>
      <c r="G81" s="18">
        <f t="shared" si="5"/>
        <v>0</v>
      </c>
    </row>
    <row r="82" spans="1:7" ht="12.75">
      <c r="A82" s="17">
        <v>21</v>
      </c>
      <c r="B82" s="17"/>
      <c r="C82" s="18"/>
      <c r="D82" s="19"/>
      <c r="E82" s="18">
        <f aca="true" t="shared" si="6" ref="E82:E89">D82*C82</f>
        <v>0</v>
      </c>
      <c r="F82" s="18">
        <v>0</v>
      </c>
      <c r="G82" s="18">
        <f aca="true" t="shared" si="7" ref="G82:G90">E82-F82</f>
        <v>0</v>
      </c>
    </row>
    <row r="83" spans="1:7" ht="12.75">
      <c r="A83" s="17">
        <v>22</v>
      </c>
      <c r="B83" s="33"/>
      <c r="C83" s="34"/>
      <c r="D83" s="19"/>
      <c r="E83" s="18">
        <f t="shared" si="6"/>
        <v>0</v>
      </c>
      <c r="F83" s="18">
        <v>0</v>
      </c>
      <c r="G83" s="18">
        <f t="shared" si="7"/>
        <v>0</v>
      </c>
    </row>
    <row r="84" spans="1:7" ht="12.75">
      <c r="A84" s="17">
        <v>23</v>
      </c>
      <c r="B84" s="17"/>
      <c r="C84" s="18"/>
      <c r="D84" s="19"/>
      <c r="E84" s="18">
        <f t="shared" si="6"/>
        <v>0</v>
      </c>
      <c r="F84" s="18">
        <v>0</v>
      </c>
      <c r="G84" s="18">
        <f t="shared" si="7"/>
        <v>0</v>
      </c>
    </row>
    <row r="85" spans="1:7" ht="12.75">
      <c r="A85" s="17">
        <v>24</v>
      </c>
      <c r="B85" s="17"/>
      <c r="C85" s="18"/>
      <c r="D85" s="19"/>
      <c r="E85" s="18">
        <f t="shared" si="6"/>
        <v>0</v>
      </c>
      <c r="F85" s="18">
        <v>0</v>
      </c>
      <c r="G85" s="18">
        <f t="shared" si="7"/>
        <v>0</v>
      </c>
    </row>
    <row r="86" spans="1:7" ht="12.75">
      <c r="A86" s="17">
        <v>25</v>
      </c>
      <c r="B86" s="17"/>
      <c r="C86" s="18"/>
      <c r="D86" s="19"/>
      <c r="E86" s="18">
        <f t="shared" si="6"/>
        <v>0</v>
      </c>
      <c r="F86" s="18">
        <v>0</v>
      </c>
      <c r="G86" s="18">
        <f t="shared" si="7"/>
        <v>0</v>
      </c>
    </row>
    <row r="87" spans="1:7" ht="12.75">
      <c r="A87" s="17">
        <v>26</v>
      </c>
      <c r="B87" s="17"/>
      <c r="C87" s="18"/>
      <c r="D87" s="19"/>
      <c r="E87" s="18">
        <f t="shared" si="6"/>
        <v>0</v>
      </c>
      <c r="F87" s="18">
        <v>0</v>
      </c>
      <c r="G87" s="18">
        <f t="shared" si="7"/>
        <v>0</v>
      </c>
    </row>
    <row r="88" spans="1:7" ht="12.75">
      <c r="A88" s="17">
        <v>27</v>
      </c>
      <c r="B88" s="17"/>
      <c r="C88" s="18"/>
      <c r="D88" s="19"/>
      <c r="E88" s="18">
        <f t="shared" si="6"/>
        <v>0</v>
      </c>
      <c r="F88" s="18">
        <v>0</v>
      </c>
      <c r="G88" s="18">
        <f t="shared" si="7"/>
        <v>0</v>
      </c>
    </row>
    <row r="89" spans="1:7" ht="12.75">
      <c r="A89" s="17">
        <v>28</v>
      </c>
      <c r="B89" s="17"/>
      <c r="C89" s="18"/>
      <c r="D89" s="43"/>
      <c r="E89" s="18">
        <f t="shared" si="6"/>
        <v>0</v>
      </c>
      <c r="F89" s="18">
        <v>0</v>
      </c>
      <c r="G89" s="18">
        <f t="shared" si="7"/>
        <v>0</v>
      </c>
    </row>
    <row r="90" spans="1:7" ht="12.75">
      <c r="A90" s="17">
        <v>29</v>
      </c>
      <c r="B90" s="18"/>
      <c r="C90" s="18"/>
      <c r="D90" s="18"/>
      <c r="E90" s="18">
        <f>D90*C90</f>
        <v>0</v>
      </c>
      <c r="F90" s="18">
        <v>0</v>
      </c>
      <c r="G90" s="18">
        <f t="shared" si="7"/>
        <v>0</v>
      </c>
    </row>
    <row r="91" spans="1:7" ht="12.75">
      <c r="A91" s="17">
        <v>30</v>
      </c>
      <c r="B91" s="57"/>
      <c r="C91" s="48"/>
      <c r="D91" s="49"/>
      <c r="E91" s="18">
        <f>D91*C91</f>
        <v>0</v>
      </c>
      <c r="F91" s="18">
        <v>0</v>
      </c>
      <c r="G91" s="18">
        <f>E91-F91</f>
        <v>0</v>
      </c>
    </row>
    <row r="92" spans="1:7" ht="13.5" thickBot="1">
      <c r="A92" s="17">
        <v>31</v>
      </c>
      <c r="B92" s="57"/>
      <c r="C92" s="58"/>
      <c r="D92" s="61"/>
      <c r="E92" s="58">
        <f>D92*C92</f>
        <v>0</v>
      </c>
      <c r="F92" s="58">
        <v>0</v>
      </c>
      <c r="G92" s="58">
        <f>E92-F92</f>
        <v>0</v>
      </c>
    </row>
    <row r="93" spans="1:7" ht="12.75">
      <c r="A93" s="17">
        <v>32</v>
      </c>
      <c r="B93" s="57" t="s">
        <v>44</v>
      </c>
      <c r="C93" s="48">
        <f>SUM(C62:C92)</f>
        <v>100</v>
      </c>
      <c r="D93" s="49">
        <f>E93/C93</f>
        <v>0.75</v>
      </c>
      <c r="E93" s="48">
        <f>SUM(E62:E92)</f>
        <v>75</v>
      </c>
      <c r="F93" s="48">
        <f>SUM(F62:F92)</f>
        <v>0</v>
      </c>
      <c r="G93" s="48">
        <f>SUM(G62:G92)</f>
        <v>75</v>
      </c>
    </row>
    <row r="94" spans="1:7" ht="12.75">
      <c r="A94" s="17">
        <v>33</v>
      </c>
      <c r="B94" s="59" t="s">
        <v>63</v>
      </c>
      <c r="C94" s="18">
        <f>C93*0.05</f>
        <v>5</v>
      </c>
      <c r="D94" s="19"/>
      <c r="E94" s="18">
        <f>E93*0.07</f>
        <v>5.250000000000001</v>
      </c>
      <c r="F94" s="18">
        <f>F93*0.07</f>
        <v>0</v>
      </c>
      <c r="G94" s="18">
        <f>G93*0.07</f>
        <v>5.250000000000001</v>
      </c>
    </row>
    <row r="95" spans="1:7" ht="13.5" thickBot="1">
      <c r="A95" s="17">
        <v>34</v>
      </c>
      <c r="B95" s="59" t="s">
        <v>62</v>
      </c>
      <c r="C95" s="58">
        <f>(C94+C93)*0.075</f>
        <v>7.875</v>
      </c>
      <c r="D95" s="19"/>
      <c r="E95" s="58">
        <f>(E94+E93)*0.065</f>
        <v>5.2162500000000005</v>
      </c>
      <c r="F95" s="58">
        <f>(F94+F93)*0.065</f>
        <v>0</v>
      </c>
      <c r="G95" s="58">
        <f>(G94+G93)*0.065</f>
        <v>5.2162500000000005</v>
      </c>
    </row>
    <row r="96" spans="1:9" ht="13.5" thickBot="1">
      <c r="A96" s="37"/>
      <c r="B96" s="38" t="s">
        <v>58</v>
      </c>
      <c r="C96" s="98">
        <f>SUM(C93:C95)</f>
        <v>112.875</v>
      </c>
      <c r="D96" s="42">
        <f>E96/C96</f>
        <v>0.7571760797342193</v>
      </c>
      <c r="E96" s="39">
        <f>SUM(E93:E95)</f>
        <v>85.46625</v>
      </c>
      <c r="F96" s="39">
        <f>SUM(F93:F95)</f>
        <v>0</v>
      </c>
      <c r="G96" s="39">
        <f>SUM(G93:G95)</f>
        <v>85.46625</v>
      </c>
      <c r="I96" s="45"/>
    </row>
    <row r="97" spans="1:7" ht="12.75">
      <c r="A97" s="17"/>
      <c r="B97" s="17"/>
      <c r="C97" s="48"/>
      <c r="D97" s="19"/>
      <c r="E97" s="18">
        <f>D97*C97</f>
        <v>0</v>
      </c>
      <c r="F97" s="18">
        <v>0</v>
      </c>
      <c r="G97" s="18">
        <f>E97-F97</f>
        <v>0</v>
      </c>
    </row>
    <row r="98" spans="1:7" ht="13.5" thickBot="1">
      <c r="A98" s="35"/>
      <c r="B98" s="17" t="s">
        <v>59</v>
      </c>
      <c r="C98" s="18">
        <f>C93+C48</f>
        <v>2100</v>
      </c>
      <c r="D98" s="19"/>
      <c r="E98" s="18">
        <f>E93+E48</f>
        <v>475</v>
      </c>
      <c r="F98" s="18">
        <f>F93+F48</f>
        <v>0</v>
      </c>
      <c r="G98" s="18">
        <f>G93+G48</f>
        <v>475</v>
      </c>
    </row>
    <row r="99" spans="1:7" ht="13.5" thickBot="1">
      <c r="A99" s="37"/>
      <c r="B99" s="38" t="s">
        <v>60</v>
      </c>
      <c r="C99" s="39">
        <f>C96+C58</f>
        <v>2381.125</v>
      </c>
      <c r="D99" s="42">
        <f>E99/C99</f>
        <v>0.22732374402855793</v>
      </c>
      <c r="E99" s="39">
        <f>E96+E58</f>
        <v>541.28625</v>
      </c>
      <c r="F99" s="39">
        <f>F96+F58</f>
        <v>0</v>
      </c>
      <c r="G99" s="39">
        <f>G96+G58</f>
        <v>541.28625</v>
      </c>
    </row>
    <row r="100" spans="3:7" ht="12.75">
      <c r="C100"/>
      <c r="F100"/>
      <c r="G100"/>
    </row>
    <row r="101" spans="3:7" ht="12.75">
      <c r="C101"/>
      <c r="F101"/>
      <c r="G101"/>
    </row>
    <row r="102" spans="3:7" ht="12.75">
      <c r="C102"/>
      <c r="E102"/>
      <c r="F102"/>
      <c r="G102"/>
    </row>
    <row r="103" spans="3:7" ht="12.75">
      <c r="C103"/>
      <c r="E103"/>
      <c r="F103"/>
      <c r="G103"/>
    </row>
    <row r="104" spans="3:7" ht="12.75">
      <c r="C104"/>
      <c r="E104"/>
      <c r="F104"/>
      <c r="G104"/>
    </row>
    <row r="105" spans="5:7" ht="12.75">
      <c r="E105"/>
      <c r="F105"/>
      <c r="G105"/>
    </row>
    <row r="106" spans="6:7" ht="12.75">
      <c r="F106"/>
      <c r="G106"/>
    </row>
    <row r="107" spans="6:7" ht="12.75">
      <c r="F107"/>
      <c r="G107"/>
    </row>
    <row r="108" spans="6:7" ht="12.75">
      <c r="F108"/>
      <c r="G108"/>
    </row>
  </sheetData>
  <sheetProtection/>
  <printOptions/>
  <pageMargins left="0.7480314960629921" right="0.2362204724409449" top="0.984251968503937" bottom="0.984251968503937" header="0.5118110236220472" footer="0.5118110236220472"/>
  <pageSetup horizontalDpi="300" verticalDpi="300" orientation="portrait" r:id="rId2"/>
  <headerFooter alignWithMargins="0">
    <oddHeader>&amp;L&amp;"Arial,Gras"CONSTRUCTION VITÉBIEN&amp;R
</oddHeader>
    <oddFooter>&amp;Limprimé le: &amp;D&amp;C&amp;F&amp;Rp. &amp;P de &amp;N</oddFooter>
  </headerFooter>
  <rowBreaks count="1" manualBreakCount="1">
    <brk id="50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49"/>
    </sheetView>
  </sheetViews>
  <sheetFormatPr defaultColWidth="8.7109375" defaultRowHeight="12.75"/>
  <sheetData/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claim no. 01</dc:title>
  <dc:subject/>
  <dc:creator/>
  <cp:keywords/>
  <dc:description/>
  <cp:lastModifiedBy> </cp:lastModifiedBy>
  <cp:lastPrinted>2007-05-06T14:20:56Z</cp:lastPrinted>
  <dcterms:created xsi:type="dcterms:W3CDTF">1997-08-29T19:20:56Z</dcterms:created>
  <dcterms:modified xsi:type="dcterms:W3CDTF">2010-07-07T13:44:53Z</dcterms:modified>
  <cp:category/>
  <cp:version/>
  <cp:contentType/>
  <cp:contentStatus/>
</cp:coreProperties>
</file>